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19200" windowHeight="6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<sst xmlns="http://schemas.openxmlformats.org/spreadsheetml/2006/main" count="96" uniqueCount="41">
  <si>
    <t>基礎控除</t>
  </si>
  <si>
    <t>国民健康保険税計算表（簡易版）</t>
  </si>
  <si>
    <t>注：計算結果は概算であり、正式なものではありません。</t>
  </si>
  <si>
    <t>　前年の所得金額</t>
  </si>
  <si>
    <t>④</t>
  </si>
  <si>
    <t>円</t>
  </si>
  <si>
    <t>所得金額</t>
  </si>
  <si>
    <t>つぎの①～④へ入力してください。</t>
  </si>
  <si>
    <t>①</t>
  </si>
  <si>
    <t>平等割</t>
  </si>
  <si>
    <t>　（国保加入者で所得のあるかた</t>
  </si>
  <si>
    <t>　③のかたの前年の所得金額</t>
  </si>
  <si>
    <t>　　について、それぞれのかたの</t>
  </si>
  <si>
    <t>　　所得金額を入力してください。）</t>
  </si>
  <si>
    <t>計</t>
  </si>
  <si>
    <t>（計算内訳）</t>
  </si>
  <si>
    <t>　被保険者数</t>
  </si>
  <si>
    <t>円　－</t>
  </si>
  <si>
    <t>②</t>
  </si>
  <si>
    <t>人</t>
  </si>
  <si>
    <t>　介護保険納付金該当者数</t>
  </si>
  <si>
    <t>③</t>
  </si>
  <si>
    <t>　　※40歳以上65歳未満のかた</t>
  </si>
  <si>
    <t>１　医療分</t>
  </si>
  <si>
    <t>　（40歳の誕生日の前日の翌月から65歳の誕生日の前日の前月まで該当します。）</t>
  </si>
  <si>
    <t>　×　1　世帯</t>
  </si>
  <si>
    <t>所得割</t>
  </si>
  <si>
    <t>均等割</t>
  </si>
  <si>
    <t>（①</t>
  </si>
  <si>
    <t>円）　×</t>
  </si>
  <si>
    <t>％</t>
  </si>
  <si>
    <t>＝　</t>
  </si>
  <si>
    <t>　×　③</t>
  </si>
  <si>
    <t>　×　②</t>
  </si>
  <si>
    <t>小計（100円未満の端数切捨て、上限</t>
  </si>
  <si>
    <t>２　後期高齢者支援分</t>
  </si>
  <si>
    <t>）</t>
  </si>
  <si>
    <t>３　介護保険納付金分</t>
  </si>
  <si>
    <t>（④</t>
  </si>
  <si>
    <t>令和５度</t>
  </si>
  <si>
    <r>
      <t>計算結果</t>
    </r>
    <r>
      <rPr>
        <sz val="12"/>
        <rFont val="ＭＳ ゴシック"/>
        <family val="3"/>
      </rPr>
      <t>（令和５年度の国民健康保険税額（概算））＝　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</si>
</sst>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&quot;円&quot;"/>
  </numFmts>
  <fonts count="23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176" fontId="0" fillId="23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176" fontId="0" fillId="4" borderId="0" xfId="0" applyNumberFormat="1" applyFill="1" applyAlignment="1">
      <alignment vertical="center"/>
    </xf>
    <xf numFmtId="176" fontId="21" fillId="4" borderId="0" xfId="0" applyNumberFormat="1" applyFont="1" applyFill="1" applyAlignment="1">
      <alignment vertical="center"/>
    </xf>
    <xf numFmtId="176" fontId="21" fillId="4" borderId="0" xfId="0" applyNumberFormat="1" applyFont="1" applyFill="1" applyAlignment="1">
      <alignment horizontal="right" vertical="center"/>
    </xf>
    <xf numFmtId="176" fontId="0" fillId="21" borderId="10" xfId="0" applyNumberFormat="1" applyFill="1" applyBorder="1" applyAlignment="1">
      <alignment vertical="center"/>
    </xf>
    <xf numFmtId="176" fontId="0" fillId="4" borderId="0" xfId="0" applyNumberFormat="1" applyFill="1" applyAlignment="1">
      <alignment horizontal="right" vertical="center"/>
    </xf>
    <xf numFmtId="176" fontId="0" fillId="0" borderId="11" xfId="0" applyNumberFormat="1" applyBorder="1" applyAlignment="1" applyProtection="1">
      <alignment vertical="center"/>
      <protection locked="0"/>
    </xf>
    <xf numFmtId="176" fontId="0" fillId="21" borderId="0" xfId="0" applyNumberFormat="1" applyFill="1" applyAlignment="1">
      <alignment vertical="center"/>
    </xf>
    <xf numFmtId="176" fontId="0" fillId="4" borderId="0" xfId="0" applyNumberFormat="1" applyFill="1" applyBorder="1" applyAlignment="1">
      <alignment vertical="center"/>
    </xf>
    <xf numFmtId="176" fontId="0" fillId="4" borderId="0" xfId="0" applyNumberFormat="1" applyFill="1" applyBorder="1" applyAlignment="1" applyProtection="1">
      <alignment vertical="center"/>
      <protection locked="0"/>
    </xf>
    <xf numFmtId="176" fontId="0" fillId="23" borderId="0" xfId="0" applyNumberFormat="1" applyFill="1" applyAlignment="1">
      <alignment horizontal="right" vertical="center"/>
    </xf>
    <xf numFmtId="176" fontId="0" fillId="23" borderId="0" xfId="0" applyNumberFormat="1" applyFill="1" applyBorder="1" applyAlignment="1">
      <alignment vertical="center"/>
    </xf>
    <xf numFmtId="38" fontId="0" fillId="21" borderId="0" xfId="48" applyFont="1" applyFill="1" applyAlignment="1">
      <alignment vertical="center"/>
    </xf>
    <xf numFmtId="177" fontId="0" fillId="21" borderId="0" xfId="0" applyNumberFormat="1" applyFill="1" applyAlignment="1">
      <alignment vertical="center"/>
    </xf>
    <xf numFmtId="176" fontId="0" fillId="23" borderId="0" xfId="0" applyNumberFormat="1" applyFill="1" applyAlignment="1" quotePrefix="1">
      <alignment horizontal="right" vertical="center"/>
    </xf>
    <xf numFmtId="178" fontId="0" fillId="23" borderId="0" xfId="0" applyNumberFormat="1" applyFill="1" applyAlignment="1">
      <alignment vertical="center"/>
    </xf>
    <xf numFmtId="176" fontId="0" fillId="23" borderId="0" xfId="0" applyNumberFormat="1" applyFill="1" applyAlignment="1">
      <alignment vertical="center"/>
    </xf>
    <xf numFmtId="176" fontId="0" fillId="23" borderId="12" xfId="0" applyNumberFormat="1" applyFill="1" applyBorder="1" applyAlignment="1">
      <alignment vertical="center"/>
    </xf>
    <xf numFmtId="176" fontId="0" fillId="23" borderId="0" xfId="0" applyNumberFormat="1" applyFill="1" applyBorder="1" applyAlignment="1">
      <alignment horizontal="right" vertical="center"/>
    </xf>
    <xf numFmtId="178" fontId="0" fillId="21" borderId="0" xfId="0" applyNumberFormat="1" applyFill="1" applyAlignment="1">
      <alignment vertical="center"/>
    </xf>
    <xf numFmtId="176" fontId="0" fillId="23" borderId="13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0">
      <selection activeCell="H21" activeCellId="3" sqref="H10:H13 H15 H17 H21:H24"/>
    </sheetView>
  </sheetViews>
  <sheetFormatPr defaultColWidth="8.796875" defaultRowHeight="15" customHeight="1"/>
  <cols>
    <col min="1" max="1" width="1.59765625" style="1" customWidth="1"/>
    <col min="2" max="2" width="4.09765625" style="1" customWidth="1"/>
    <col min="3" max="4" width="9" style="1" customWidth="1"/>
    <col min="5" max="5" width="6.09765625" style="1" customWidth="1"/>
    <col min="6" max="6" width="11.59765625" style="1" customWidth="1"/>
    <col min="7" max="7" width="9" style="1" customWidth="1"/>
    <col min="8" max="8" width="11.59765625" style="1" customWidth="1"/>
    <col min="9" max="9" width="10.5" style="1" bestFit="1" customWidth="1"/>
    <col min="10" max="10" width="6" style="1" bestFit="1" customWidth="1"/>
    <col min="11" max="11" width="3.5" style="1" bestFit="1" customWidth="1"/>
    <col min="12" max="12" width="9" style="1" customWidth="1"/>
    <col min="13" max="13" width="11.59765625" style="1" customWidth="1"/>
    <col min="14" max="14" width="9" style="1" customWidth="1"/>
    <col min="15" max="15" width="8.69921875" style="2" hidden="1" customWidth="1"/>
    <col min="16" max="17" width="11.59765625" style="2" hidden="1" customWidth="1"/>
    <col min="18" max="16384" width="8.69921875" style="2" customWidth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" customHeight="1">
      <c r="A2" s="3"/>
      <c r="B2" s="4" t="s">
        <v>39</v>
      </c>
      <c r="C2" s="3"/>
      <c r="D2" s="3"/>
      <c r="E2" s="4" t="s">
        <v>1</v>
      </c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3"/>
      <c r="B3" s="3"/>
      <c r="C3" s="3"/>
      <c r="D3" s="3"/>
      <c r="E3" s="3" t="s">
        <v>2</v>
      </c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5" t="s">
        <v>40</v>
      </c>
      <c r="M5" s="6">
        <f>SUM(M38,M50,M62)</f>
        <v>0</v>
      </c>
      <c r="N5" s="3" t="s">
        <v>5</v>
      </c>
    </row>
    <row r="6" spans="1:14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" customHeight="1">
      <c r="A7" s="3"/>
      <c r="B7" s="3"/>
      <c r="C7" s="3"/>
      <c r="D7" s="3" t="s">
        <v>7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9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7" ht="1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P9" s="2" t="s">
        <v>6</v>
      </c>
      <c r="Q9" s="2" t="s">
        <v>0</v>
      </c>
    </row>
    <row r="10" spans="1:17" ht="15" customHeight="1">
      <c r="A10" s="3"/>
      <c r="B10" s="3"/>
      <c r="C10" s="3"/>
      <c r="D10" s="3" t="s">
        <v>3</v>
      </c>
      <c r="E10" s="3"/>
      <c r="F10" s="3"/>
      <c r="G10" s="7" t="s">
        <v>8</v>
      </c>
      <c r="H10" s="8"/>
      <c r="I10" s="3" t="s">
        <v>5</v>
      </c>
      <c r="J10" s="3"/>
      <c r="K10" s="3"/>
      <c r="L10" s="3"/>
      <c r="M10" s="3"/>
      <c r="N10" s="3"/>
      <c r="P10" s="9">
        <f>H10</f>
        <v>0</v>
      </c>
      <c r="Q10" s="9">
        <f>IF(H10&gt;430000,430000,H10)</f>
        <v>0</v>
      </c>
    </row>
    <row r="11" spans="1:17" ht="15" customHeight="1">
      <c r="A11" s="3"/>
      <c r="B11" s="3"/>
      <c r="C11" s="3"/>
      <c r="D11" s="3" t="s">
        <v>10</v>
      </c>
      <c r="E11" s="3"/>
      <c r="F11" s="3"/>
      <c r="G11" s="7"/>
      <c r="H11" s="8"/>
      <c r="I11" s="3" t="s">
        <v>5</v>
      </c>
      <c r="J11" s="3"/>
      <c r="K11" s="3"/>
      <c r="L11" s="3"/>
      <c r="M11" s="3"/>
      <c r="N11" s="3"/>
      <c r="P11" s="9">
        <f>H11</f>
        <v>0</v>
      </c>
      <c r="Q11" s="9">
        <f>IF(H11&gt;430000,430000,H11)</f>
        <v>0</v>
      </c>
    </row>
    <row r="12" spans="1:17" ht="15" customHeight="1">
      <c r="A12" s="3"/>
      <c r="B12" s="3"/>
      <c r="C12" s="3"/>
      <c r="D12" s="3" t="s">
        <v>12</v>
      </c>
      <c r="E12" s="3"/>
      <c r="F12" s="3"/>
      <c r="G12" s="7"/>
      <c r="H12" s="8"/>
      <c r="I12" s="3" t="s">
        <v>5</v>
      </c>
      <c r="J12" s="3"/>
      <c r="K12" s="3"/>
      <c r="L12" s="3"/>
      <c r="M12" s="3"/>
      <c r="N12" s="3"/>
      <c r="P12" s="9">
        <f>H12</f>
        <v>0</v>
      </c>
      <c r="Q12" s="9">
        <f>IF(H12&gt;430000,430000,H12)</f>
        <v>0</v>
      </c>
    </row>
    <row r="13" spans="1:17" ht="15" customHeight="1">
      <c r="A13" s="3"/>
      <c r="B13" s="3"/>
      <c r="C13" s="3"/>
      <c r="D13" s="3" t="s">
        <v>13</v>
      </c>
      <c r="E13" s="3"/>
      <c r="F13" s="3"/>
      <c r="G13" s="7"/>
      <c r="H13" s="8"/>
      <c r="I13" s="3" t="s">
        <v>5</v>
      </c>
      <c r="J13" s="3"/>
      <c r="K13" s="3"/>
      <c r="L13" s="3"/>
      <c r="M13" s="3"/>
      <c r="N13" s="3"/>
      <c r="P13" s="9">
        <f>H13</f>
        <v>0</v>
      </c>
      <c r="Q13" s="9">
        <f>IF(H13&gt;430000,430000,H13)</f>
        <v>0</v>
      </c>
    </row>
    <row r="14" spans="1:17" ht="1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7" t="s">
        <v>14</v>
      </c>
      <c r="P14" s="3">
        <f>SUM(P10:P13)</f>
        <v>0</v>
      </c>
      <c r="Q14" s="3">
        <f>SUM(Q10:Q13)</f>
        <v>0</v>
      </c>
    </row>
    <row r="15" spans="1:14" ht="15" customHeight="1">
      <c r="A15" s="3"/>
      <c r="B15" s="3"/>
      <c r="C15" s="3"/>
      <c r="D15" s="3" t="s">
        <v>16</v>
      </c>
      <c r="E15" s="3"/>
      <c r="F15" s="3"/>
      <c r="G15" s="7" t="s">
        <v>18</v>
      </c>
      <c r="H15" s="8"/>
      <c r="I15" s="3" t="s">
        <v>19</v>
      </c>
      <c r="J15" s="3"/>
      <c r="K15" s="3"/>
      <c r="L15" s="3"/>
      <c r="M15" s="3"/>
      <c r="N15" s="3"/>
    </row>
    <row r="16" spans="1:14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" customHeight="1">
      <c r="A17" s="3"/>
      <c r="B17" s="3"/>
      <c r="C17" s="3"/>
      <c r="D17" s="3" t="s">
        <v>20</v>
      </c>
      <c r="E17" s="3"/>
      <c r="F17" s="3"/>
      <c r="G17" s="7" t="s">
        <v>21</v>
      </c>
      <c r="H17" s="8"/>
      <c r="I17" s="3" t="s">
        <v>19</v>
      </c>
      <c r="J17" s="3"/>
      <c r="K17" s="3"/>
      <c r="L17" s="3"/>
      <c r="M17" s="3"/>
      <c r="N17" s="3"/>
    </row>
    <row r="18" spans="1:14" ht="15" customHeight="1">
      <c r="A18" s="3"/>
      <c r="B18" s="3"/>
      <c r="C18" s="3"/>
      <c r="D18" s="3" t="s">
        <v>22</v>
      </c>
      <c r="E18" s="3"/>
      <c r="F18" s="3"/>
      <c r="G18" s="7"/>
      <c r="H18" s="10"/>
      <c r="I18" s="3"/>
      <c r="J18" s="3"/>
      <c r="K18" s="3"/>
      <c r="L18" s="3"/>
      <c r="M18" s="3"/>
      <c r="N18" s="3"/>
    </row>
    <row r="19" spans="1:14" ht="15" customHeight="1">
      <c r="A19" s="3"/>
      <c r="B19" s="3"/>
      <c r="C19" s="3"/>
      <c r="D19" s="3" t="s">
        <v>24</v>
      </c>
      <c r="E19" s="3"/>
      <c r="F19" s="3"/>
      <c r="G19" s="7"/>
      <c r="H19" s="10"/>
      <c r="I19" s="3"/>
      <c r="J19" s="3"/>
      <c r="K19" s="3"/>
      <c r="L19" s="3"/>
      <c r="M19" s="3"/>
      <c r="N19" s="3"/>
    </row>
    <row r="20" spans="1:17" ht="15" customHeight="1">
      <c r="A20" s="3"/>
      <c r="B20" s="3"/>
      <c r="C20" s="3"/>
      <c r="D20" s="3"/>
      <c r="E20" s="3"/>
      <c r="F20" s="3"/>
      <c r="G20" s="7"/>
      <c r="H20" s="10"/>
      <c r="I20" s="3"/>
      <c r="J20" s="3"/>
      <c r="K20" s="3"/>
      <c r="L20" s="3"/>
      <c r="M20" s="3"/>
      <c r="N20" s="3"/>
      <c r="P20" s="2" t="s">
        <v>6</v>
      </c>
      <c r="Q20" s="2" t="s">
        <v>0</v>
      </c>
    </row>
    <row r="21" spans="1:17" ht="15" customHeight="1">
      <c r="A21" s="3"/>
      <c r="B21" s="3"/>
      <c r="C21" s="3"/>
      <c r="D21" s="3" t="s">
        <v>11</v>
      </c>
      <c r="E21" s="3"/>
      <c r="F21" s="3"/>
      <c r="G21" s="7" t="s">
        <v>4</v>
      </c>
      <c r="H21" s="8"/>
      <c r="I21" s="3" t="s">
        <v>5</v>
      </c>
      <c r="J21" s="3"/>
      <c r="K21" s="3"/>
      <c r="L21" s="3"/>
      <c r="M21" s="3"/>
      <c r="N21" s="3"/>
      <c r="P21" s="9">
        <f>H21</f>
        <v>0</v>
      </c>
      <c r="Q21" s="9">
        <f>IF(H21&gt;430000,430000,H21)</f>
        <v>0</v>
      </c>
    </row>
    <row r="22" spans="1:17" ht="15" customHeight="1">
      <c r="A22" s="3"/>
      <c r="B22" s="3"/>
      <c r="C22" s="3"/>
      <c r="D22" s="3"/>
      <c r="E22" s="3"/>
      <c r="F22" s="3"/>
      <c r="G22" s="3"/>
      <c r="H22" s="8"/>
      <c r="I22" s="3" t="s">
        <v>5</v>
      </c>
      <c r="J22" s="3"/>
      <c r="K22" s="3"/>
      <c r="L22" s="3"/>
      <c r="M22" s="3"/>
      <c r="N22" s="3"/>
      <c r="P22" s="9">
        <f>H22</f>
        <v>0</v>
      </c>
      <c r="Q22" s="9">
        <f>IF(H22&gt;430000,430000,H22)</f>
        <v>0</v>
      </c>
    </row>
    <row r="23" spans="1:17" ht="15" customHeight="1">
      <c r="A23" s="3"/>
      <c r="B23" s="3"/>
      <c r="C23" s="3"/>
      <c r="D23" s="3"/>
      <c r="E23" s="3"/>
      <c r="F23" s="3"/>
      <c r="G23" s="3"/>
      <c r="H23" s="8"/>
      <c r="I23" s="3" t="s">
        <v>5</v>
      </c>
      <c r="J23" s="3"/>
      <c r="K23" s="3"/>
      <c r="L23" s="3"/>
      <c r="M23" s="3"/>
      <c r="N23" s="3"/>
      <c r="P23" s="9">
        <f>H23</f>
        <v>0</v>
      </c>
      <c r="Q23" s="9">
        <f>IF(H23&gt;430000,430000,H23)</f>
        <v>0</v>
      </c>
    </row>
    <row r="24" spans="1:17" ht="15" customHeight="1">
      <c r="A24" s="3"/>
      <c r="B24" s="3"/>
      <c r="C24" s="3"/>
      <c r="D24" s="3"/>
      <c r="E24" s="3"/>
      <c r="F24" s="3"/>
      <c r="G24" s="3"/>
      <c r="H24" s="8"/>
      <c r="I24" s="3" t="s">
        <v>5</v>
      </c>
      <c r="J24" s="3"/>
      <c r="K24" s="3"/>
      <c r="L24" s="3"/>
      <c r="M24" s="3"/>
      <c r="N24" s="3"/>
      <c r="P24" s="9">
        <f>H24</f>
        <v>0</v>
      </c>
      <c r="Q24" s="9">
        <f>IF(H24&gt;430000,430000,H24)</f>
        <v>0</v>
      </c>
    </row>
    <row r="25" spans="1:17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P25" s="9"/>
      <c r="Q25" s="9"/>
    </row>
    <row r="26" spans="1:17" ht="15" customHeight="1">
      <c r="A26" s="3"/>
      <c r="B26" s="3"/>
      <c r="C26" s="3"/>
      <c r="D26" s="3"/>
      <c r="E26" s="3"/>
      <c r="F26" s="3"/>
      <c r="G26" s="7"/>
      <c r="H26" s="11"/>
      <c r="I26" s="3"/>
      <c r="J26" s="3"/>
      <c r="K26" s="3"/>
      <c r="L26" s="3"/>
      <c r="M26" s="3"/>
      <c r="N26" s="3"/>
      <c r="P26" s="9"/>
      <c r="Q26" s="9"/>
    </row>
    <row r="27" spans="1:17" ht="9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7" t="s">
        <v>14</v>
      </c>
      <c r="P27" s="3">
        <f>SUM(P21:P24)</f>
        <v>0</v>
      </c>
      <c r="Q27" s="3">
        <f>SUM(Q21:Q24)</f>
        <v>0</v>
      </c>
    </row>
    <row r="28" spans="2:8" ht="15" customHeight="1">
      <c r="B28" s="1" t="s">
        <v>15</v>
      </c>
      <c r="G28" s="12"/>
      <c r="H28" s="13"/>
    </row>
    <row r="29" ht="15" customHeight="1">
      <c r="C29" s="1" t="s">
        <v>23</v>
      </c>
    </row>
    <row r="30" ht="9" customHeight="1"/>
    <row r="31" spans="4:14" ht="15" customHeight="1">
      <c r="D31" s="1" t="s">
        <v>26</v>
      </c>
      <c r="E31" s="12" t="s">
        <v>28</v>
      </c>
      <c r="F31" s="6">
        <f>$P$14</f>
        <v>0</v>
      </c>
      <c r="G31" s="1" t="s">
        <v>17</v>
      </c>
      <c r="H31" s="14">
        <f>Q14</f>
        <v>0</v>
      </c>
      <c r="I31" s="1" t="s">
        <v>29</v>
      </c>
      <c r="J31" s="15">
        <v>5.7</v>
      </c>
      <c r="K31" s="1" t="s">
        <v>30</v>
      </c>
      <c r="L31" s="16" t="s">
        <v>31</v>
      </c>
      <c r="M31" s="6">
        <f>ROUNDDOWN((F31-H31)*J31%,0)</f>
        <v>0</v>
      </c>
      <c r="N31" s="1" t="s">
        <v>5</v>
      </c>
    </row>
    <row r="32" ht="9" customHeight="1"/>
    <row r="33" spans="4:14" ht="15" customHeight="1">
      <c r="D33" s="1" t="s">
        <v>27</v>
      </c>
      <c r="F33" s="17">
        <v>25800</v>
      </c>
      <c r="G33" s="18" t="s">
        <v>33</v>
      </c>
      <c r="H33" s="6">
        <f>$H$15</f>
        <v>0</v>
      </c>
      <c r="I33" s="1" t="s">
        <v>19</v>
      </c>
      <c r="L33" s="16" t="s">
        <v>31</v>
      </c>
      <c r="M33" s="6">
        <f>F33*H33</f>
        <v>0</v>
      </c>
      <c r="N33" s="1" t="s">
        <v>5</v>
      </c>
    </row>
    <row r="34" ht="9" customHeight="1"/>
    <row r="35" spans="4:14" ht="15" customHeight="1">
      <c r="D35" s="1" t="s">
        <v>9</v>
      </c>
      <c r="F35" s="17">
        <v>19400</v>
      </c>
      <c r="G35" s="18" t="s">
        <v>25</v>
      </c>
      <c r="L35" s="16" t="s">
        <v>31</v>
      </c>
      <c r="M35" s="6">
        <f>IF(H33&gt;0,F35,0)</f>
        <v>0</v>
      </c>
      <c r="N35" s="1" t="s">
        <v>5</v>
      </c>
    </row>
    <row r="36" spans="4:13" ht="9" customHeight="1"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4:13" ht="9" customHeight="1"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4:14" ht="15" customHeight="1">
      <c r="D38" s="13"/>
      <c r="E38" s="13"/>
      <c r="F38" s="13"/>
      <c r="G38" s="13"/>
      <c r="H38" s="20" t="s">
        <v>34</v>
      </c>
      <c r="I38" s="21">
        <v>650000</v>
      </c>
      <c r="J38" s="1" t="s">
        <v>36</v>
      </c>
      <c r="K38" s="13"/>
      <c r="M38" s="6">
        <f>IF(ROUNDDOWN(SUM(M31,M33,M35),-2)&gt;I38,I38,ROUNDDOWN(SUM(M31,M33,M35),-2))</f>
        <v>0</v>
      </c>
      <c r="N38" s="1" t="s">
        <v>5</v>
      </c>
    </row>
    <row r="41" ht="15" customHeight="1">
      <c r="C41" s="1" t="s">
        <v>35</v>
      </c>
    </row>
    <row r="42" ht="9" customHeight="1"/>
    <row r="43" spans="4:14" ht="15" customHeight="1">
      <c r="D43" s="1" t="s">
        <v>26</v>
      </c>
      <c r="E43" s="12" t="s">
        <v>28</v>
      </c>
      <c r="F43" s="6">
        <f>F31</f>
        <v>0</v>
      </c>
      <c r="G43" s="1" t="s">
        <v>17</v>
      </c>
      <c r="H43" s="14">
        <f>H31</f>
        <v>0</v>
      </c>
      <c r="I43" s="1" t="s">
        <v>29</v>
      </c>
      <c r="J43" s="15">
        <v>2.1</v>
      </c>
      <c r="K43" s="1" t="s">
        <v>30</v>
      </c>
      <c r="L43" s="16" t="s">
        <v>31</v>
      </c>
      <c r="M43" s="6">
        <f>ROUNDDOWN((F43-H43)*J43%,0)</f>
        <v>0</v>
      </c>
      <c r="N43" s="1" t="s">
        <v>5</v>
      </c>
    </row>
    <row r="44" ht="9" customHeight="1"/>
    <row r="45" spans="4:14" ht="15" customHeight="1">
      <c r="D45" s="1" t="s">
        <v>27</v>
      </c>
      <c r="F45" s="17">
        <v>9400</v>
      </c>
      <c r="G45" s="18" t="s">
        <v>33</v>
      </c>
      <c r="H45" s="6">
        <f>$H$15</f>
        <v>0</v>
      </c>
      <c r="I45" s="1" t="s">
        <v>19</v>
      </c>
      <c r="L45" s="16" t="s">
        <v>31</v>
      </c>
      <c r="M45" s="6">
        <f>F45*H45</f>
        <v>0</v>
      </c>
      <c r="N45" s="1" t="s">
        <v>5</v>
      </c>
    </row>
    <row r="46" ht="9" customHeight="1"/>
    <row r="47" spans="4:14" ht="15" customHeight="1">
      <c r="D47" s="1" t="s">
        <v>9</v>
      </c>
      <c r="F47" s="17">
        <v>7100</v>
      </c>
      <c r="G47" s="18" t="s">
        <v>25</v>
      </c>
      <c r="L47" s="16" t="s">
        <v>31</v>
      </c>
      <c r="M47" s="6">
        <f>IF(H45&gt;0,F47,0)</f>
        <v>0</v>
      </c>
      <c r="N47" s="1" t="s">
        <v>5</v>
      </c>
    </row>
    <row r="48" spans="4:13" ht="9" customHeight="1">
      <c r="D48" s="19"/>
      <c r="E48" s="19"/>
      <c r="F48" s="19"/>
      <c r="G48" s="19"/>
      <c r="H48" s="19"/>
      <c r="I48" s="19"/>
      <c r="J48" s="19"/>
      <c r="K48" s="19"/>
      <c r="L48" s="19"/>
      <c r="M48" s="19"/>
    </row>
    <row r="49" spans="4:13" ht="9" customHeight="1"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4:14" ht="15" customHeight="1">
      <c r="D50" s="13"/>
      <c r="E50" s="13"/>
      <c r="F50" s="13"/>
      <c r="G50" s="13"/>
      <c r="H50" s="20" t="s">
        <v>34</v>
      </c>
      <c r="I50" s="21">
        <v>220000</v>
      </c>
      <c r="J50" s="1" t="s">
        <v>36</v>
      </c>
      <c r="K50" s="13"/>
      <c r="M50" s="6">
        <f>IF(ROUNDDOWN(SUM(M43,M45,M47),-2)&gt;I50,I50,ROUNDDOWN(SUM(M43,M45,M47),-2))</f>
        <v>0</v>
      </c>
      <c r="N50" s="1" t="s">
        <v>5</v>
      </c>
    </row>
    <row r="51" spans="4:13" ht="15" customHeight="1">
      <c r="D51" s="13"/>
      <c r="E51" s="13"/>
      <c r="F51" s="13"/>
      <c r="G51" s="13"/>
      <c r="H51" s="20"/>
      <c r="I51" s="17"/>
      <c r="K51" s="13"/>
      <c r="M51" s="13"/>
    </row>
    <row r="53" ht="15" customHeight="1">
      <c r="C53" s="1" t="s">
        <v>37</v>
      </c>
    </row>
    <row r="54" ht="9" customHeight="1"/>
    <row r="55" spans="4:14" ht="15" customHeight="1">
      <c r="D55" s="1" t="s">
        <v>26</v>
      </c>
      <c r="E55" s="12" t="s">
        <v>38</v>
      </c>
      <c r="F55" s="6">
        <f>P27</f>
        <v>0</v>
      </c>
      <c r="G55" s="1" t="s">
        <v>17</v>
      </c>
      <c r="H55" s="14">
        <f>Q27</f>
        <v>0</v>
      </c>
      <c r="I55" s="1" t="s">
        <v>29</v>
      </c>
      <c r="J55" s="15">
        <v>1.7</v>
      </c>
      <c r="K55" s="1" t="s">
        <v>30</v>
      </c>
      <c r="L55" s="16" t="s">
        <v>31</v>
      </c>
      <c r="M55" s="6">
        <f>ROUNDDOWN((F55-H55)*J55%,0)</f>
        <v>0</v>
      </c>
      <c r="N55" s="1" t="s">
        <v>5</v>
      </c>
    </row>
    <row r="56" ht="9" customHeight="1"/>
    <row r="57" spans="4:14" ht="15" customHeight="1">
      <c r="D57" s="1" t="s">
        <v>27</v>
      </c>
      <c r="F57" s="17">
        <v>10000</v>
      </c>
      <c r="G57" s="18" t="s">
        <v>32</v>
      </c>
      <c r="H57" s="6">
        <f>H17</f>
        <v>0</v>
      </c>
      <c r="I57" s="1" t="s">
        <v>19</v>
      </c>
      <c r="L57" s="16" t="s">
        <v>31</v>
      </c>
      <c r="M57" s="6">
        <f>F57*H57</f>
        <v>0</v>
      </c>
      <c r="N57" s="1" t="s">
        <v>5</v>
      </c>
    </row>
    <row r="58" ht="9" customHeight="1"/>
    <row r="59" spans="4:14" ht="15" customHeight="1">
      <c r="D59" s="1" t="s">
        <v>9</v>
      </c>
      <c r="F59" s="17">
        <v>5300</v>
      </c>
      <c r="G59" s="18" t="s">
        <v>25</v>
      </c>
      <c r="L59" s="16" t="s">
        <v>31</v>
      </c>
      <c r="M59" s="6">
        <f>IF(H57&gt;0,F59,0)</f>
        <v>0</v>
      </c>
      <c r="N59" s="1" t="s">
        <v>5</v>
      </c>
    </row>
    <row r="60" spans="4:13" ht="9" customHeight="1"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4:13" ht="9" customHeight="1">
      <c r="D61" s="22"/>
      <c r="E61" s="22"/>
      <c r="F61" s="22"/>
      <c r="G61" s="22"/>
      <c r="H61" s="22"/>
      <c r="I61" s="22"/>
      <c r="J61" s="22"/>
      <c r="K61" s="22"/>
      <c r="L61" s="22"/>
      <c r="M61" s="22"/>
    </row>
    <row r="62" spans="4:14" ht="15" customHeight="1">
      <c r="D62" s="13"/>
      <c r="E62" s="13"/>
      <c r="F62" s="13"/>
      <c r="G62" s="13"/>
      <c r="H62" s="20" t="s">
        <v>34</v>
      </c>
      <c r="I62" s="21">
        <v>170000</v>
      </c>
      <c r="J62" s="1" t="s">
        <v>36</v>
      </c>
      <c r="K62" s="13"/>
      <c r="M62" s="6">
        <f>IF(ROUNDDOWN(SUM(M55,M57,M59),-2)&gt;I62,I62,ROUNDDOWN(SUM(M55,M57,M59),-2))</f>
        <v>0</v>
      </c>
      <c r="N62" s="1" t="s">
        <v>5</v>
      </c>
    </row>
    <row r="63" ht="9" customHeight="1"/>
  </sheetData>
  <sheetProtection password="DDDE" sheet="1"/>
  <printOptions/>
  <pageMargins left="0.5905511811023623" right="0.5905511811023623" top="0.7874015748031497" bottom="0.5905511811023623" header="0.5905511811023623" footer="0.3937007874015748"/>
  <pageSetup blackAndWhite="1"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shinshiro</dc:creator>
  <cp:keywords/>
  <dc:description/>
  <cp:lastModifiedBy>Windows ユーザー</cp:lastModifiedBy>
  <cp:lastPrinted>2023-07-14T02:29:56Z</cp:lastPrinted>
  <dcterms:created xsi:type="dcterms:W3CDTF">2009-04-02T07:14:14Z</dcterms:created>
  <dcterms:modified xsi:type="dcterms:W3CDTF">2023-08-28T04:36:59Z</dcterms:modified>
  <cp:category/>
  <cp:version/>
  <cp:contentType/>
  <cp:contentStatus/>
</cp:coreProperties>
</file>